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tefan Pauliuk\Desktop\Feb_2026_UPLOAD\"/>
    </mc:Choice>
  </mc:AlternateContent>
  <xr:revisionPtr revIDLastSave="0" documentId="13_ncr:1_{8809696C-8C00-4263-9E5D-50A073D0191E}" xr6:coauthVersionLast="36" xr6:coauthVersionMax="36" xr10:uidLastSave="{00000000-0000-0000-0000-000000000000}"/>
  <bookViews>
    <workbookView xWindow="0" yWindow="0" windowWidth="20910" windowHeight="9372" xr2:uid="{00000000-000D-0000-FFFF-FFFF00000000}"/>
  </bookViews>
  <sheets>
    <sheet name="Cover" sheetId="14" r:id="rId1"/>
    <sheet name="Data" sheetId="15" r:id="rId2"/>
    <sheet name="Solution" sheetId="16"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16" l="1"/>
  <c r="F46" i="16" s="1"/>
  <c r="F47" i="16" s="1"/>
  <c r="G44" i="16"/>
  <c r="H44" i="16"/>
  <c r="I44" i="16"/>
  <c r="J44" i="16"/>
  <c r="J46" i="16" s="1"/>
  <c r="J47" i="16" s="1"/>
  <c r="F45" i="16"/>
  <c r="G45" i="16"/>
  <c r="H45" i="16"/>
  <c r="I45" i="16"/>
  <c r="I46" i="16" s="1"/>
  <c r="I47" i="16" s="1"/>
  <c r="J45" i="16"/>
  <c r="G46" i="16"/>
  <c r="H46" i="16"/>
  <c r="H47" i="16" s="1"/>
  <c r="G47" i="16"/>
  <c r="E45" i="16"/>
  <c r="E44" i="16"/>
  <c r="F32" i="16"/>
  <c r="G32" i="16"/>
  <c r="H32" i="16"/>
  <c r="I32" i="16"/>
  <c r="J32" i="16"/>
  <c r="F33" i="16"/>
  <c r="G33" i="16"/>
  <c r="H33" i="16"/>
  <c r="I33" i="16"/>
  <c r="J33" i="16"/>
  <c r="F34" i="16"/>
  <c r="G34" i="16"/>
  <c r="H34" i="16"/>
  <c r="I34" i="16"/>
  <c r="J34" i="16"/>
  <c r="F35" i="16"/>
  <c r="G35" i="16"/>
  <c r="H35" i="16"/>
  <c r="I35" i="16"/>
  <c r="J35" i="16"/>
  <c r="F36" i="16"/>
  <c r="G36" i="16"/>
  <c r="H36" i="16"/>
  <c r="I36" i="16"/>
  <c r="J36" i="16"/>
  <c r="E33" i="16"/>
  <c r="E34" i="16"/>
  <c r="E35" i="16"/>
  <c r="E36" i="16"/>
  <c r="E32" i="16"/>
  <c r="F24" i="16" l="1"/>
  <c r="G24" i="16"/>
  <c r="E24" i="16"/>
  <c r="F23" i="16"/>
  <c r="G23" i="16"/>
  <c r="H23" i="16"/>
  <c r="H24" i="16" s="1"/>
  <c r="I23" i="16"/>
  <c r="I24" i="16" s="1"/>
  <c r="J23" i="16"/>
  <c r="J24" i="16" s="1"/>
  <c r="E23" i="16"/>
  <c r="G18" i="15" l="1"/>
  <c r="E18" i="15"/>
  <c r="F18" i="15"/>
  <c r="H18" i="15"/>
  <c r="I18" i="15"/>
  <c r="D18" i="15"/>
  <c r="E46" i="16" l="1"/>
  <c r="E47" i="16" s="1"/>
</calcChain>
</file>

<file path=xl/sharedStrings.xml><?xml version="1.0" encoding="utf-8"?>
<sst xmlns="http://schemas.openxmlformats.org/spreadsheetml/2006/main" count="265" uniqueCount="179">
  <si>
    <t>Natural gas</t>
  </si>
  <si>
    <t>Scope: Residential buildings - Floorspace, energy, and GHG</t>
  </si>
  <si>
    <t>Goal: Get to know the orders of magnitude of scope 1+2 GHG, energy use, and services in the residential building sector in different countries; practice systems thinking and quantitative systems analysis; work with system definitions and scope 1-2 emissions; stock-flow-service nexus.</t>
  </si>
  <si>
    <t>Indonesia</t>
  </si>
  <si>
    <t>Brazil</t>
  </si>
  <si>
    <t>Germany</t>
  </si>
  <si>
    <t>Canada</t>
  </si>
  <si>
    <t>China</t>
  </si>
  <si>
    <t>https://ourworldindata.org/grapher/carbon-intensity-electricity</t>
  </si>
  <si>
    <t>IEDC: 6_MIP_EnergyCarriers_Wikipedia</t>
  </si>
  <si>
    <t>Africa as proxy region</t>
  </si>
  <si>
    <t>Latin America as proxy region</t>
  </si>
  <si>
    <t xml:space="preserve">m²/cap residential floorspace </t>
  </si>
  <si>
    <t>Country 1</t>
  </si>
  <si>
    <t>Country 2</t>
  </si>
  <si>
    <t>Country 3</t>
  </si>
  <si>
    <t>Country 4</t>
  </si>
  <si>
    <t>Country 5</t>
  </si>
  <si>
    <t>Country 6</t>
  </si>
  <si>
    <t>From Ma et al. (2025), https://doi.org/10.1016/j.ynexs.2025.100075</t>
  </si>
  <si>
    <t>For Germany: https://www.umweltbundesamt.de/daten/private-haushalte-konsum/wohnen/wohnflaeche</t>
  </si>
  <si>
    <t>UBA data</t>
  </si>
  <si>
    <t>residential final energy per m² (for all building energy services)</t>
  </si>
  <si>
    <t>Population (million)</t>
  </si>
  <si>
    <t>https://en.wikipedia.org/wiki/List_of_countries_and_dependencies_by_population</t>
  </si>
  <si>
    <t>Nigeria</t>
  </si>
  <si>
    <t>https://peopleandnature.wordpress.com/2024/10/03/nigeria-meeting-the-need-for-housing/</t>
  </si>
  <si>
    <t>https://journal-buildingscities.org/articles/10.5334/bc.452</t>
  </si>
  <si>
    <t>GHG intensity by carrier and by country-specific electricity mix</t>
  </si>
  <si>
    <r>
      <t>in g CO</t>
    </r>
    <r>
      <rPr>
        <vertAlign val="subscript"/>
        <sz val="11"/>
        <color theme="1"/>
        <rFont val="Calibri"/>
        <family val="2"/>
        <scheme val="minor"/>
      </rPr>
      <t>2</t>
    </r>
    <r>
      <rPr>
        <sz val="11"/>
        <color theme="1"/>
        <rFont val="Calibri"/>
        <family val="2"/>
        <scheme val="minor"/>
      </rPr>
      <t>-eq/kWh</t>
    </r>
  </si>
  <si>
    <t>Coal</t>
  </si>
  <si>
    <t>Oil products</t>
  </si>
  <si>
    <t>Electricity</t>
  </si>
  <si>
    <t>Biomass, waste and other renewables</t>
  </si>
  <si>
    <t>% of final energy in residential buildings by end-use type (heating, cooling, appliances, cooking, lighting) and energy carrier</t>
  </si>
  <si>
    <t>2025 ref. Tech scenario total in PJ/yr</t>
  </si>
  <si>
    <t>https://www.iea.org/countries/germany/efficiency-demand</t>
  </si>
  <si>
    <t>https://www.iea.org/countries/canada/efficiency-demand</t>
  </si>
  <si>
    <t>https://www.iea.org/countries/indonesia/efficiency-demand</t>
  </si>
  <si>
    <t>https://www.iea.org/countries/nigeria/efficiency-demand</t>
  </si>
  <si>
    <t>https://www.iea.org/countries/brazil/efficiency-demand</t>
  </si>
  <si>
    <t>https://www.iea.org/countries/china/efficiency-demand</t>
  </si>
  <si>
    <t>Disclaimer: The data below where compiled from different sources for this exercise. A number of proxy choices and other assumptions where made as documented below.</t>
  </si>
  <si>
    <t>Per area average in kWh/m²/yr</t>
  </si>
  <si>
    <t>The data below do not have sufficient accuracy and consistency to be directly used in research projects. Please check the original data sources before using the data below in other contexts.</t>
  </si>
  <si>
    <t>Space heating</t>
  </si>
  <si>
    <t>Water heating</t>
  </si>
  <si>
    <t>Space cooling</t>
  </si>
  <si>
    <t>Lighting</t>
  </si>
  <si>
    <t>Appliances and miscellaneous equipments</t>
  </si>
  <si>
    <t>Cooking</t>
  </si>
  <si>
    <t>By purpose:</t>
  </si>
  <si>
    <t>By carrier:</t>
  </si>
  <si>
    <t>https://www.umweltbundesamt.de/daten/private-haushalte-konsum/wohnen/energieverbrauch-privater-haushalte#hochster-anteil-am-energieverbrauch-zum-heizen</t>
  </si>
  <si>
    <t>https://natural-resources.canada.ca/energy-efficiency/energy-star/products/list-certified-products/cooling-ventilating-equipment-residential-use</t>
  </si>
  <si>
    <t>https://journal-buildingscities.org/articles/452/files/671771bba231f.pdf</t>
  </si>
  <si>
    <t>Data for Nigeria: Not available, take Indonesia and India as proxy (50:50) for the share of cooking in the total (ca. 50%) and DHW (17%), an divide the rest according to Fig. 4 in Nwagwu et al. (2025):</t>
  </si>
  <si>
    <t>Task 1</t>
  </si>
  <si>
    <t>The figure below shows a system definition that contains the relevant system variables.</t>
  </si>
  <si>
    <t>System variable</t>
  </si>
  <si>
    <t>Unit</t>
  </si>
  <si>
    <t>Comment</t>
  </si>
  <si>
    <t>f</t>
  </si>
  <si>
    <t>Name</t>
  </si>
  <si>
    <t>final energy</t>
  </si>
  <si>
    <t>residential building stock</t>
  </si>
  <si>
    <t>S</t>
  </si>
  <si>
    <t>GHG1</t>
  </si>
  <si>
    <t>scope 1 GHG</t>
  </si>
  <si>
    <t>GHG2</t>
  </si>
  <si>
    <t>scope 2 GHG</t>
  </si>
  <si>
    <t>not quantified (not relevant to address the research questions)</t>
  </si>
  <si>
    <t>V*</t>
  </si>
  <si>
    <t>Service</t>
  </si>
  <si>
    <t>operating hours, thermal comfort, illumination</t>
  </si>
  <si>
    <t>Used as proxy for the different services</t>
  </si>
  <si>
    <t>p*</t>
  </si>
  <si>
    <t>primary energy</t>
  </si>
  <si>
    <t>l1*</t>
  </si>
  <si>
    <t>losses in energy supply</t>
  </si>
  <si>
    <t>l2*</t>
  </si>
  <si>
    <t>losses in buildings</t>
  </si>
  <si>
    <t>Task 2</t>
  </si>
  <si>
    <t>Develop a MEFA system definition for building energy services, energy supply, and scope 1+2 GHG:</t>
  </si>
  <si>
    <t>Quantify the system variables in that system definition:</t>
  </si>
  <si>
    <t>Value</t>
  </si>
  <si>
    <t>Quantity</t>
  </si>
  <si>
    <t>Description</t>
  </si>
  <si>
    <t>Population</t>
  </si>
  <si>
    <t xml:space="preserve">residential floorspace </t>
  </si>
  <si>
    <t>million</t>
  </si>
  <si>
    <t>m²/cap</t>
  </si>
  <si>
    <t>parameter</t>
  </si>
  <si>
    <t>kWh/m²/yr</t>
  </si>
  <si>
    <t>system variable</t>
  </si>
  <si>
    <t>Mm²</t>
  </si>
  <si>
    <t>S = Population * per capita stock</t>
  </si>
  <si>
    <t>Comment, model equations</t>
  </si>
  <si>
    <t>f = S * per area avg. final energy</t>
  </si>
  <si>
    <t>per area average final energy</t>
  </si>
  <si>
    <t>GWh/yr</t>
  </si>
  <si>
    <t>Energy carrier split</t>
  </si>
  <si>
    <t>in %</t>
  </si>
  <si>
    <t>f_c</t>
  </si>
  <si>
    <t>final energy by carrier</t>
  </si>
  <si>
    <t>f_c = f * energy carrier split</t>
  </si>
  <si>
    <t>in g CO2-eq/kWh</t>
  </si>
  <si>
    <t>GHG intensity</t>
  </si>
  <si>
    <t>by energy carrier</t>
  </si>
  <si>
    <t>GHG_ges</t>
  </si>
  <si>
    <r>
      <t>Mt CO</t>
    </r>
    <r>
      <rPr>
        <vertAlign val="subscript"/>
        <sz val="11"/>
        <color theme="1"/>
        <rFont val="Calibri"/>
        <family val="2"/>
        <scheme val="minor"/>
      </rPr>
      <t>2</t>
    </r>
    <r>
      <rPr>
        <sz val="11"/>
        <color theme="1"/>
        <rFont val="Calibri"/>
        <family val="2"/>
        <scheme val="minor"/>
      </rPr>
      <t>-eq/yr</t>
    </r>
  </si>
  <si>
    <r>
      <t>Mt CO</t>
    </r>
    <r>
      <rPr>
        <b/>
        <vertAlign val="subscript"/>
        <sz val="11"/>
        <color theme="1"/>
        <rFont val="Calibri"/>
        <family val="2"/>
        <scheme val="minor"/>
      </rPr>
      <t>2</t>
    </r>
    <r>
      <rPr>
        <b/>
        <sz val="11"/>
        <color theme="1"/>
        <rFont val="Calibri"/>
        <family val="2"/>
        <scheme val="minor"/>
      </rPr>
      <t>-eq/yr</t>
    </r>
  </si>
  <si>
    <t>Task 3</t>
  </si>
  <si>
    <t>Think about and discuss which countries the six anonymous datasets may apply to and why!</t>
  </si>
  <si>
    <t>GHG_ges_pC</t>
  </si>
  <si>
    <r>
      <t>t CO</t>
    </r>
    <r>
      <rPr>
        <b/>
        <vertAlign val="subscript"/>
        <sz val="11"/>
        <color theme="1"/>
        <rFont val="Calibri"/>
        <family val="2"/>
        <scheme val="minor"/>
      </rPr>
      <t>2</t>
    </r>
    <r>
      <rPr>
        <b/>
        <sz val="11"/>
        <color theme="1"/>
        <rFont val="Calibri"/>
        <family val="2"/>
        <scheme val="minor"/>
      </rPr>
      <t>-eq/yr</t>
    </r>
  </si>
  <si>
    <t>low per capita floorspace</t>
  </si>
  <si>
    <t>medium per capita floorspace</t>
  </si>
  <si>
    <t>high per capita floorspace</t>
  </si>
  <si>
    <t>very high per capita floorspace</t>
  </si>
  <si>
    <t>low-carbon elecricity</t>
  </si>
  <si>
    <t>low-medium carbon elecricity</t>
  </si>
  <si>
    <t>range of per capity residential floorspace</t>
  </si>
  <si>
    <t>GHG intensity of electricity</t>
  </si>
  <si>
    <t>Main fuel</t>
  </si>
  <si>
    <t>electricity and oil</t>
  </si>
  <si>
    <t>biofuel</t>
  </si>
  <si>
    <t>electricity</t>
  </si>
  <si>
    <t>natural gas</t>
  </si>
  <si>
    <t>electricity and natural gas</t>
  </si>
  <si>
    <t>electricity and biomass</t>
  </si>
  <si>
    <t>GHG-intensive electricity</t>
  </si>
  <si>
    <t>Possible guesses</t>
  </si>
  <si>
    <t>Solution</t>
  </si>
  <si>
    <t>Sweden, Finland, Canada</t>
  </si>
  <si>
    <t>biomass-dependend rel. poor country</t>
  </si>
  <si>
    <t>Pakistan, Angola, Ethiopia</t>
  </si>
  <si>
    <t>very rich country with fossil fuels and partly decarbonized electricity</t>
  </si>
  <si>
    <t>Task 4</t>
  </si>
  <si>
    <t xml:space="preserve">Develop a simple but plausible decoupling scenario for the residential building stock-flow-service nexus </t>
  </si>
  <si>
    <t>Change 1</t>
  </si>
  <si>
    <t>Rationale</t>
  </si>
  <si>
    <t>Change 2</t>
  </si>
  <si>
    <t>For calculating the impacts of these changes, create a 1:1 copy of this sheet and make changes there.</t>
  </si>
  <si>
    <t>medium GHG-intensive electricity</t>
  </si>
  <si>
    <t>relatively poor reg. floorspace (densely populated, slums?) with fossil-intensive electricity</t>
  </si>
  <si>
    <t>Pakistan, India, Bangladesh, Indonesia</t>
  </si>
  <si>
    <t>Calculated from data above</t>
  </si>
  <si>
    <t>l2=f</t>
  </si>
  <si>
    <t>GHG1 = Sum (energy carrier) GHG_intensity * f_c</t>
  </si>
  <si>
    <t>GHG1 = GHG_intensity electricity (country) * f_c (electricity, country)</t>
  </si>
  <si>
    <t>GHG_ges = GHG1 + GHG2</t>
  </si>
  <si>
    <t>GHG_ges_pC = GHG_ges / Population</t>
  </si>
  <si>
    <t>medium floorspace, lots of low-carbon electricity</t>
  </si>
  <si>
    <t>South America (hydropower), South Africa</t>
  </si>
  <si>
    <t>high floorspace lots of heating, lots of natural gas: High income country in temperate to boreal climate: Canada, US, Denmark, Germany, Finland</t>
  </si>
  <si>
    <t>medium-to-high floorspace, fossil-intensive, still lots of biomass: Economy in transition: South Africa, China, Russia</t>
  </si>
  <si>
    <t>Temoral scope: Recent data (2020-2025)</t>
  </si>
  <si>
    <t>Meet the country's development needs with efficient and low-carbon technologies</t>
  </si>
  <si>
    <t>higher floorspace with energy-efficient buildings</t>
  </si>
  <si>
    <t>low-carbon electricity for cooling, PV-based</t>
  </si>
  <si>
    <t>PV+storage delivers electricity when cooling demand (daytime and nighttime) is highest</t>
  </si>
  <si>
    <t>electrify buildings and use less biomass</t>
  </si>
  <si>
    <t>Large co-benefits with forest protection and indoor air quality, low-carbon if electricity is sourced from PV-based microgrids</t>
  </si>
  <si>
    <t>moderate floorpace growth with efficient buildings</t>
  </si>
  <si>
    <t>meet development needs esp. of the poorer people</t>
  </si>
  <si>
    <t>promote sufficiency strategies in cities and rural areas, efficient buildings, focus on retrofits</t>
  </si>
  <si>
    <t>Take measures to incentivise lower floorspace</t>
  </si>
  <si>
    <t>Renewable+storage/heat pumps deliver low-cost energy services to buildings</t>
  </si>
  <si>
    <t>continue electrifying and decarbonising building energy use, phase out natural gas-based heating</t>
  </si>
  <si>
    <t>curb further floorspace growth, retrofit to energy-efficient buildings, increase the share of electricity</t>
  </si>
  <si>
    <t>low-carbon electricity for cooling, PV-based, heat pumps</t>
  </si>
  <si>
    <t>PV+storage delivers electricity when cooling demand (daytime and nighttime) is highest; heat pumps as highly efficient</t>
  </si>
  <si>
    <t>Floorspace levels are almost as high as in high-income countries, further electrification key to low-carbon transition</t>
  </si>
  <si>
    <t>Per capita values for GHG from dwellings range from 0.36 t/cap/yr in country 3 to 2.3 t/cap/yr in Country 4.</t>
  </si>
  <si>
    <t>IEooc_Methods2_Exercise3: Energy and buildings - a global perspective</t>
  </si>
  <si>
    <t>Industrial Ecology Open Online Course (IEooc)</t>
  </si>
  <si>
    <t>http://www.teaching.industrialecology.uni-freiburg.de/</t>
  </si>
  <si>
    <t>Methods Part 2 (Basics of material flow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</si>
</sst>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vertAlign val="subscript"/>
      <sz val="11"/>
      <color theme="1"/>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b/>
      <vertAlign val="subscript"/>
      <sz val="11"/>
      <color theme="1"/>
      <name val="Calibri"/>
      <family val="2"/>
      <scheme val="minor"/>
    </font>
    <font>
      <i/>
      <u/>
      <sz val="11"/>
      <color theme="10"/>
      <name val="Calibri"/>
      <family val="2"/>
      <scheme val="minor"/>
    </font>
    <font>
      <b/>
      <sz val="11"/>
      <color theme="8"/>
      <name val="Calibri"/>
      <family val="2"/>
      <scheme val="minor"/>
    </font>
    <font>
      <b/>
      <sz val="11"/>
      <color theme="5" tint="-0.499984740745262"/>
      <name val="Calibri"/>
      <family val="2"/>
      <scheme val="minor"/>
    </font>
    <font>
      <b/>
      <i/>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59999389629810485"/>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xf numFmtId="0" fontId="4" fillId="0" borderId="0" xfId="0" applyFont="1"/>
    <xf numFmtId="0" fontId="1" fillId="2" borderId="0" xfId="0" applyFont="1" applyFill="1"/>
    <xf numFmtId="0" fontId="1" fillId="3" borderId="0" xfId="0" applyFont="1" applyFill="1"/>
    <xf numFmtId="0" fontId="0" fillId="3" borderId="0" xfId="0" applyFill="1"/>
    <xf numFmtId="0" fontId="1" fillId="4" borderId="0" xfId="0" applyFont="1" applyFill="1" applyAlignment="1">
      <alignment horizontal="center"/>
    </xf>
    <xf numFmtId="0" fontId="1" fillId="4" borderId="0" xfId="0" applyFont="1" applyFill="1"/>
    <xf numFmtId="0" fontId="0" fillId="4" borderId="0" xfId="0" applyFill="1"/>
    <xf numFmtId="0" fontId="0" fillId="0" borderId="0" xfId="0" applyFont="1" applyFill="1"/>
    <xf numFmtId="0" fontId="7" fillId="0" borderId="0" xfId="1" applyFont="1"/>
    <xf numFmtId="0" fontId="4" fillId="0" borderId="0" xfId="0" applyFont="1" applyFill="1"/>
    <xf numFmtId="0" fontId="1" fillId="5" borderId="0" xfId="0" applyFont="1" applyFill="1"/>
    <xf numFmtId="0" fontId="8" fillId="0" borderId="0" xfId="0" applyFont="1"/>
    <xf numFmtId="0" fontId="9" fillId="0" borderId="0" xfId="0" applyFont="1"/>
    <xf numFmtId="0" fontId="10" fillId="0" borderId="0" xfId="0" applyFont="1" applyFill="1"/>
    <xf numFmtId="164" fontId="0" fillId="3" borderId="0" xfId="0" applyNumberFormat="1" applyFill="1"/>
    <xf numFmtId="0" fontId="5" fillId="0" borderId="0" xfId="1" applyAlignment="1">
      <alignment horizontal="center"/>
    </xf>
    <xf numFmtId="0" fontId="4" fillId="0" borderId="0" xfId="0" applyFont="1" applyAlignment="1">
      <alignment horizontal="lef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342900</xdr:colOff>
      <xdr:row>11</xdr:row>
      <xdr:rowOff>114300</xdr:rowOff>
    </xdr:from>
    <xdr:to>
      <xdr:col>5</xdr:col>
      <xdr:colOff>659130</xdr:colOff>
      <xdr:row>15</xdr:row>
      <xdr:rowOff>138340</xdr:rowOff>
    </xdr:to>
    <xdr:pic>
      <xdr:nvPicPr>
        <xdr:cNvPr id="2" name="Grafik 1">
          <a:extLst>
            <a:ext uri="{FF2B5EF4-FFF2-40B4-BE49-F238E27FC236}">
              <a16:creationId xmlns:a16="http://schemas.microsoft.com/office/drawing/2014/main" id="{89869AD3-A622-4A47-AF09-C2717208CE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1880" y="2594610"/>
          <a:ext cx="1985010" cy="755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224790</xdr:colOff>
      <xdr:row>3</xdr:row>
      <xdr:rowOff>110490</xdr:rowOff>
    </xdr:from>
    <xdr:to>
      <xdr:col>7</xdr:col>
      <xdr:colOff>133350</xdr:colOff>
      <xdr:row>14</xdr:row>
      <xdr:rowOff>18961</xdr:rowOff>
    </xdr:to>
    <xdr:pic>
      <xdr:nvPicPr>
        <xdr:cNvPr id="4" name="Grafik 3">
          <a:extLst>
            <a:ext uri="{FF2B5EF4-FFF2-40B4-BE49-F238E27FC236}">
              <a16:creationId xmlns:a16="http://schemas.microsoft.com/office/drawing/2014/main" id="{D3D306F6-2E88-45AB-9B81-F9EF00018B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0" y="659130"/>
          <a:ext cx="4655820" cy="198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eaching.industrialecology.uni-freiburg.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0"/>
  <sheetViews>
    <sheetView showGridLines="0" tabSelected="1" workbookViewId="0">
      <selection activeCell="F21" sqref="F21"/>
    </sheetView>
  </sheetViews>
  <sheetFormatPr baseColWidth="10" defaultColWidth="11.5234375" defaultRowHeight="14.4" x14ac:dyDescent="0.55000000000000004"/>
  <cols>
    <col min="1" max="1" width="22.1015625" customWidth="1"/>
  </cols>
  <sheetData>
    <row r="2" spans="2:9" x14ac:dyDescent="0.55000000000000004">
      <c r="E2" s="1" t="s">
        <v>176</v>
      </c>
    </row>
    <row r="3" spans="2:9" x14ac:dyDescent="0.55000000000000004">
      <c r="E3" s="1" t="s">
        <v>178</v>
      </c>
    </row>
    <row r="4" spans="2:9" x14ac:dyDescent="0.55000000000000004">
      <c r="E4" s="19" t="s">
        <v>177</v>
      </c>
    </row>
    <row r="6" spans="2:9" ht="18.3" x14ac:dyDescent="0.55000000000000004">
      <c r="E6" s="2" t="s">
        <v>175</v>
      </c>
    </row>
    <row r="8" spans="2:9" ht="47.4" customHeight="1" x14ac:dyDescent="0.55000000000000004">
      <c r="B8" s="20" t="s">
        <v>2</v>
      </c>
      <c r="C8" s="20"/>
      <c r="D8" s="20"/>
      <c r="E8" s="20"/>
      <c r="F8" s="20"/>
      <c r="G8" s="20"/>
      <c r="H8" s="20"/>
      <c r="I8" s="20"/>
    </row>
    <row r="10" spans="2:9" x14ac:dyDescent="0.55000000000000004">
      <c r="B10" s="4" t="s">
        <v>1</v>
      </c>
    </row>
  </sheetData>
  <mergeCells count="1">
    <mergeCell ref="B8:I8"/>
  </mergeCells>
  <hyperlinks>
    <hyperlink ref="E4" r:id="rId1" xr:uid="{1FF69B61-8FCA-4D76-99DC-781518E60E08}"/>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EED4-6BFA-4BF6-84BF-500541DAE2F6}">
  <dimension ref="B3:P41"/>
  <sheetViews>
    <sheetView zoomScale="55" zoomScaleNormal="55" workbookViewId="0">
      <selection activeCell="C38" sqref="C38"/>
    </sheetView>
  </sheetViews>
  <sheetFormatPr baseColWidth="10" defaultColWidth="11.5234375" defaultRowHeight="14.4" x14ac:dyDescent="0.55000000000000004"/>
  <cols>
    <col min="2" max="2" width="12.68359375" customWidth="1"/>
    <col min="3" max="3" width="14.1015625" customWidth="1"/>
  </cols>
  <sheetData>
    <row r="3" spans="2:16" x14ac:dyDescent="0.55000000000000004">
      <c r="B3" s="3" t="s">
        <v>42</v>
      </c>
    </row>
    <row r="4" spans="2:16" x14ac:dyDescent="0.55000000000000004">
      <c r="B4" s="3" t="s">
        <v>44</v>
      </c>
    </row>
    <row r="5" spans="2:16" x14ac:dyDescent="0.55000000000000004">
      <c r="B5" s="3" t="s">
        <v>157</v>
      </c>
    </row>
    <row r="7" spans="2:16" x14ac:dyDescent="0.55000000000000004">
      <c r="J7" s="4"/>
      <c r="K7" s="4"/>
      <c r="L7" s="4"/>
      <c r="M7" s="4"/>
      <c r="N7" s="4"/>
      <c r="O7" s="4"/>
      <c r="P7" s="4"/>
    </row>
    <row r="8" spans="2:16" x14ac:dyDescent="0.55000000000000004">
      <c r="D8" s="9" t="s">
        <v>3</v>
      </c>
      <c r="E8" s="9" t="s">
        <v>25</v>
      </c>
      <c r="F8" s="9" t="s">
        <v>4</v>
      </c>
      <c r="G8" s="9" t="s">
        <v>5</v>
      </c>
      <c r="H8" s="9" t="s">
        <v>6</v>
      </c>
      <c r="I8" s="9" t="s">
        <v>7</v>
      </c>
      <c r="J8" s="4"/>
      <c r="K8" s="4"/>
      <c r="L8" s="4"/>
      <c r="M8" s="4"/>
      <c r="N8" s="4"/>
      <c r="O8" s="4"/>
      <c r="P8" s="4"/>
    </row>
    <row r="9" spans="2:16" x14ac:dyDescent="0.55000000000000004">
      <c r="B9" s="6" t="s">
        <v>23</v>
      </c>
      <c r="C9" s="7"/>
      <c r="D9" s="6">
        <v>284</v>
      </c>
      <c r="E9" s="6">
        <v>224</v>
      </c>
      <c r="F9" s="6">
        <v>213</v>
      </c>
      <c r="G9" s="6">
        <v>83</v>
      </c>
      <c r="H9" s="6">
        <v>42</v>
      </c>
      <c r="I9" s="6">
        <v>1408</v>
      </c>
      <c r="J9" s="4" t="s">
        <v>24</v>
      </c>
      <c r="K9" s="4"/>
      <c r="L9" s="4"/>
      <c r="M9" s="4"/>
      <c r="N9" s="4"/>
      <c r="O9" s="4"/>
      <c r="P9" s="4"/>
    </row>
    <row r="10" spans="2:16" x14ac:dyDescent="0.55000000000000004">
      <c r="J10" s="4"/>
      <c r="K10" s="4"/>
      <c r="L10" s="4"/>
      <c r="M10" s="4"/>
      <c r="N10" s="4"/>
      <c r="O10" s="4"/>
      <c r="P10" s="4"/>
    </row>
    <row r="11" spans="2:16" x14ac:dyDescent="0.55000000000000004">
      <c r="B11" s="6" t="s">
        <v>12</v>
      </c>
      <c r="C11" s="7"/>
      <c r="D11" s="6">
        <v>11</v>
      </c>
      <c r="E11" s="6">
        <v>15</v>
      </c>
      <c r="F11" s="6">
        <v>26</v>
      </c>
      <c r="G11" s="6">
        <v>49</v>
      </c>
      <c r="H11" s="6">
        <v>60</v>
      </c>
      <c r="I11" s="6">
        <v>40</v>
      </c>
      <c r="J11" s="4" t="s">
        <v>19</v>
      </c>
      <c r="K11" s="4"/>
      <c r="L11" s="4"/>
      <c r="M11" s="4"/>
      <c r="N11" s="4"/>
      <c r="O11" s="4"/>
      <c r="P11" s="4"/>
    </row>
    <row r="12" spans="2:16" x14ac:dyDescent="0.55000000000000004">
      <c r="E12" t="s">
        <v>10</v>
      </c>
      <c r="F12" t="s">
        <v>11</v>
      </c>
      <c r="G12" t="s">
        <v>21</v>
      </c>
      <c r="J12" s="4" t="s">
        <v>20</v>
      </c>
      <c r="K12" s="4"/>
      <c r="L12" s="4"/>
      <c r="M12" s="4"/>
      <c r="N12" s="4"/>
      <c r="O12" s="4"/>
      <c r="P12" s="4"/>
    </row>
    <row r="13" spans="2:16" x14ac:dyDescent="0.55000000000000004">
      <c r="J13" s="12"/>
      <c r="K13" s="4"/>
      <c r="L13" s="4"/>
      <c r="M13" s="4"/>
      <c r="N13" s="4"/>
      <c r="O13" s="4"/>
      <c r="P13" s="4"/>
    </row>
    <row r="14" spans="2:16" x14ac:dyDescent="0.55000000000000004">
      <c r="J14" s="4"/>
      <c r="K14" s="4"/>
      <c r="L14" s="4"/>
      <c r="M14" s="4"/>
      <c r="N14" s="4"/>
      <c r="O14" s="4"/>
      <c r="P14" s="4"/>
    </row>
    <row r="15" spans="2:16" x14ac:dyDescent="0.55000000000000004">
      <c r="B15" s="6" t="s">
        <v>22</v>
      </c>
      <c r="C15" s="7"/>
      <c r="D15" s="7"/>
      <c r="E15" s="7"/>
      <c r="F15" s="7"/>
      <c r="G15" s="7"/>
      <c r="H15" s="7"/>
      <c r="I15" s="7"/>
      <c r="J15" s="4" t="s">
        <v>41</v>
      </c>
      <c r="K15" s="4"/>
      <c r="L15" s="4"/>
      <c r="M15" s="4"/>
      <c r="N15" s="4"/>
      <c r="O15" s="4" t="s">
        <v>38</v>
      </c>
      <c r="P15" s="4"/>
    </row>
    <row r="16" spans="2:16" x14ac:dyDescent="0.55000000000000004">
      <c r="B16" s="7" t="s">
        <v>35</v>
      </c>
      <c r="C16" s="7"/>
      <c r="D16" s="6">
        <v>969</v>
      </c>
      <c r="E16" s="6">
        <v>1076</v>
      </c>
      <c r="F16" s="6">
        <v>1295</v>
      </c>
      <c r="G16" s="6">
        <v>2137</v>
      </c>
      <c r="H16" s="6">
        <v>1316</v>
      </c>
      <c r="I16" s="6">
        <v>14666</v>
      </c>
      <c r="J16" s="4" t="s">
        <v>36</v>
      </c>
      <c r="K16" s="4"/>
      <c r="L16" s="4"/>
      <c r="M16" s="4"/>
      <c r="N16" s="4"/>
      <c r="O16" s="4" t="s">
        <v>39</v>
      </c>
      <c r="P16" s="4"/>
    </row>
    <row r="17" spans="2:16" x14ac:dyDescent="0.55000000000000004">
      <c r="J17" s="4" t="s">
        <v>37</v>
      </c>
      <c r="K17" s="4"/>
      <c r="L17" s="4"/>
      <c r="M17" s="4"/>
      <c r="N17" s="4"/>
      <c r="O17" s="4" t="s">
        <v>40</v>
      </c>
      <c r="P17" s="4"/>
    </row>
    <row r="18" spans="2:16" x14ac:dyDescent="0.55000000000000004">
      <c r="B18" s="7" t="s">
        <v>43</v>
      </c>
      <c r="C18" s="7"/>
      <c r="D18" s="6">
        <f t="shared" ref="D18:I18" si="0">D16/D9/D11*1000/3.6</f>
        <v>86.160904822876645</v>
      </c>
      <c r="E18" s="6">
        <f t="shared" si="0"/>
        <v>88.955026455026456</v>
      </c>
      <c r="F18" s="6">
        <f t="shared" si="0"/>
        <v>64.955258617230456</v>
      </c>
      <c r="G18" s="6">
        <f t="shared" si="0"/>
        <v>145.95798158620877</v>
      </c>
      <c r="H18" s="6">
        <f t="shared" si="0"/>
        <v>145.06172839506175</v>
      </c>
      <c r="I18" s="6">
        <f t="shared" si="0"/>
        <v>72.334674873737356</v>
      </c>
      <c r="J18" s="4" t="s">
        <v>147</v>
      </c>
      <c r="K18" s="4"/>
      <c r="L18" s="4"/>
      <c r="M18" s="4"/>
      <c r="N18" s="4"/>
      <c r="O18" s="4"/>
      <c r="P18" s="4"/>
    </row>
    <row r="19" spans="2:16" x14ac:dyDescent="0.55000000000000004">
      <c r="J19" s="4"/>
      <c r="K19" s="4"/>
      <c r="L19" s="4"/>
      <c r="M19" s="4"/>
      <c r="N19" s="4"/>
      <c r="O19" s="4"/>
      <c r="P19" s="4"/>
    </row>
    <row r="20" spans="2:16" x14ac:dyDescent="0.55000000000000004">
      <c r="B20" s="6" t="s">
        <v>34</v>
      </c>
      <c r="C20" s="7"/>
      <c r="D20" s="7"/>
      <c r="E20" s="7"/>
      <c r="F20" s="7"/>
      <c r="G20" s="7"/>
      <c r="H20" s="7"/>
      <c r="I20" s="7"/>
      <c r="J20" s="4"/>
      <c r="K20" s="4"/>
      <c r="L20" s="4"/>
      <c r="M20" s="4"/>
      <c r="N20" s="4"/>
      <c r="O20" s="4"/>
      <c r="P20" s="4"/>
    </row>
    <row r="21" spans="2:16" x14ac:dyDescent="0.55000000000000004">
      <c r="B21" s="6" t="s">
        <v>51</v>
      </c>
      <c r="C21" s="6" t="s">
        <v>45</v>
      </c>
      <c r="D21" s="18">
        <v>2.7</v>
      </c>
      <c r="E21" s="18">
        <v>0</v>
      </c>
      <c r="F21" s="18">
        <v>0.9</v>
      </c>
      <c r="G21" s="18">
        <v>66.8</v>
      </c>
      <c r="H21" s="18">
        <v>63.6</v>
      </c>
      <c r="I21" s="18">
        <v>30.8</v>
      </c>
      <c r="J21" s="4" t="s">
        <v>41</v>
      </c>
      <c r="K21" s="4"/>
      <c r="L21" s="4"/>
      <c r="M21" s="4"/>
      <c r="N21" s="4"/>
      <c r="O21" s="4" t="s">
        <v>26</v>
      </c>
      <c r="P21" s="4"/>
    </row>
    <row r="22" spans="2:16" x14ac:dyDescent="0.55000000000000004">
      <c r="B22" s="7"/>
      <c r="C22" s="6" t="s">
        <v>46</v>
      </c>
      <c r="D22" s="18">
        <v>17.2</v>
      </c>
      <c r="E22" s="18">
        <v>17.2</v>
      </c>
      <c r="F22" s="18">
        <v>39.6</v>
      </c>
      <c r="G22" s="18">
        <v>15.8</v>
      </c>
      <c r="H22" s="18">
        <v>17.2</v>
      </c>
      <c r="I22" s="18">
        <v>24.2</v>
      </c>
      <c r="J22" s="4" t="s">
        <v>36</v>
      </c>
      <c r="K22" s="4"/>
      <c r="L22" s="4"/>
      <c r="M22" s="4"/>
      <c r="N22" s="4"/>
      <c r="O22" s="4" t="s">
        <v>27</v>
      </c>
      <c r="P22" s="4"/>
    </row>
    <row r="23" spans="2:16" x14ac:dyDescent="0.55000000000000004">
      <c r="B23" s="7"/>
      <c r="C23" s="6" t="s">
        <v>47</v>
      </c>
      <c r="D23" s="18">
        <v>5.6</v>
      </c>
      <c r="E23" s="18">
        <v>3.7</v>
      </c>
      <c r="F23" s="18">
        <v>3.4</v>
      </c>
      <c r="G23" s="18">
        <v>4.9000000000000004</v>
      </c>
      <c r="H23" s="18">
        <v>1.6</v>
      </c>
      <c r="I23" s="18">
        <v>6.6</v>
      </c>
      <c r="J23" s="4" t="s">
        <v>37</v>
      </c>
      <c r="K23" s="4"/>
      <c r="L23" s="4"/>
      <c r="M23" s="4"/>
      <c r="N23" s="4"/>
      <c r="O23" s="4" t="s">
        <v>53</v>
      </c>
      <c r="P23" s="4"/>
    </row>
    <row r="24" spans="2:16" x14ac:dyDescent="0.55000000000000004">
      <c r="B24" s="7"/>
      <c r="C24" s="6" t="s">
        <v>48</v>
      </c>
      <c r="D24" s="18">
        <v>4.2</v>
      </c>
      <c r="E24" s="18">
        <v>15.2</v>
      </c>
      <c r="F24" s="18">
        <v>6.8</v>
      </c>
      <c r="G24" s="18">
        <v>1.6</v>
      </c>
      <c r="H24" s="18">
        <v>3.5</v>
      </c>
      <c r="I24" s="18">
        <v>5.2</v>
      </c>
      <c r="J24" s="4" t="s">
        <v>38</v>
      </c>
      <c r="K24" s="4"/>
      <c r="L24" s="4"/>
      <c r="M24" s="4"/>
      <c r="N24" s="4"/>
      <c r="O24" s="4" t="s">
        <v>54</v>
      </c>
      <c r="P24" s="4"/>
    </row>
    <row r="25" spans="2:16" x14ac:dyDescent="0.55000000000000004">
      <c r="B25" s="7"/>
      <c r="C25" s="6" t="s">
        <v>49</v>
      </c>
      <c r="D25" s="18">
        <v>13.9</v>
      </c>
      <c r="E25" s="18">
        <v>11.4</v>
      </c>
      <c r="F25" s="18">
        <v>17</v>
      </c>
      <c r="G25" s="18">
        <v>4.4000000000000004</v>
      </c>
      <c r="H25" s="18">
        <v>9.1</v>
      </c>
      <c r="I25" s="18">
        <v>13.9</v>
      </c>
      <c r="J25" s="4" t="s">
        <v>39</v>
      </c>
      <c r="K25" s="4"/>
      <c r="L25" s="4"/>
      <c r="M25" s="4"/>
      <c r="N25" s="4"/>
      <c r="O25" s="4" t="s">
        <v>56</v>
      </c>
      <c r="P25" s="4"/>
    </row>
    <row r="26" spans="2:16" x14ac:dyDescent="0.55000000000000004">
      <c r="B26" s="7"/>
      <c r="C26" s="6" t="s">
        <v>50</v>
      </c>
      <c r="D26" s="18">
        <v>56.4</v>
      </c>
      <c r="E26" s="18">
        <v>52.5</v>
      </c>
      <c r="F26" s="18">
        <v>32.299999999999997</v>
      </c>
      <c r="G26" s="18">
        <v>6.5</v>
      </c>
      <c r="H26" s="18">
        <v>5</v>
      </c>
      <c r="I26" s="18">
        <v>19.3</v>
      </c>
      <c r="J26" s="4" t="s">
        <v>40</v>
      </c>
      <c r="K26" s="4"/>
      <c r="L26" s="4"/>
      <c r="M26" s="4"/>
      <c r="N26" s="4"/>
      <c r="O26" s="4" t="s">
        <v>55</v>
      </c>
      <c r="P26" s="4"/>
    </row>
    <row r="27" spans="2:16" x14ac:dyDescent="0.55000000000000004">
      <c r="J27" s="4"/>
      <c r="K27" s="4"/>
      <c r="L27" s="4"/>
      <c r="M27" s="4"/>
      <c r="N27" s="4"/>
      <c r="O27" s="4"/>
      <c r="P27" s="4"/>
    </row>
    <row r="28" spans="2:16" x14ac:dyDescent="0.55000000000000004">
      <c r="B28" s="6" t="s">
        <v>52</v>
      </c>
      <c r="C28" s="6" t="s">
        <v>30</v>
      </c>
      <c r="D28" s="18">
        <v>0</v>
      </c>
      <c r="E28" s="18">
        <v>0</v>
      </c>
      <c r="F28" s="18">
        <v>0</v>
      </c>
      <c r="G28" s="18">
        <v>0.8</v>
      </c>
      <c r="H28" s="18">
        <v>0</v>
      </c>
      <c r="I28" s="18">
        <v>18.8</v>
      </c>
      <c r="J28" s="4" t="s">
        <v>41</v>
      </c>
      <c r="K28" s="4"/>
      <c r="L28" s="4"/>
      <c r="M28" s="4"/>
      <c r="N28" s="4"/>
      <c r="O28" s="4" t="s">
        <v>40</v>
      </c>
      <c r="P28" s="4"/>
    </row>
    <row r="29" spans="2:16" x14ac:dyDescent="0.55000000000000004">
      <c r="B29" s="7"/>
      <c r="C29" s="6" t="s">
        <v>31</v>
      </c>
      <c r="D29" s="18">
        <v>42.3</v>
      </c>
      <c r="E29" s="18">
        <v>7.1</v>
      </c>
      <c r="F29" s="18">
        <v>27.1</v>
      </c>
      <c r="G29" s="18">
        <v>19.5</v>
      </c>
      <c r="H29" s="18">
        <v>3.9</v>
      </c>
      <c r="I29" s="18">
        <v>8.6999999999999993</v>
      </c>
      <c r="J29" s="4" t="s">
        <v>36</v>
      </c>
      <c r="K29" s="4"/>
      <c r="L29" s="4"/>
      <c r="M29" s="4"/>
      <c r="N29" s="4"/>
      <c r="O29" s="4"/>
      <c r="P29" s="4"/>
    </row>
    <row r="30" spans="2:16" x14ac:dyDescent="0.55000000000000004">
      <c r="B30" s="7"/>
      <c r="C30" s="6" t="s">
        <v>0</v>
      </c>
      <c r="D30" s="18">
        <v>0.6</v>
      </c>
      <c r="E30" s="18">
        <v>0</v>
      </c>
      <c r="F30" s="18">
        <v>1.9</v>
      </c>
      <c r="G30" s="18">
        <v>40.700000000000003</v>
      </c>
      <c r="H30" s="18">
        <v>41.9</v>
      </c>
      <c r="I30" s="18">
        <v>11.9</v>
      </c>
      <c r="J30" s="4" t="s">
        <v>37</v>
      </c>
      <c r="K30" s="4"/>
      <c r="L30" s="4"/>
      <c r="M30" s="4"/>
      <c r="N30" s="4"/>
      <c r="O30" s="4"/>
      <c r="P30" s="4"/>
    </row>
    <row r="31" spans="2:16" x14ac:dyDescent="0.55000000000000004">
      <c r="B31" s="7"/>
      <c r="C31" s="6" t="s">
        <v>32</v>
      </c>
      <c r="D31" s="18">
        <v>46.7</v>
      </c>
      <c r="E31" s="18">
        <v>5.9</v>
      </c>
      <c r="F31" s="18">
        <v>54.9</v>
      </c>
      <c r="G31" s="18">
        <v>21.3</v>
      </c>
      <c r="H31" s="18">
        <v>48.4</v>
      </c>
      <c r="I31" s="18">
        <v>35.200000000000003</v>
      </c>
      <c r="J31" s="4" t="s">
        <v>38</v>
      </c>
      <c r="K31" s="4"/>
      <c r="L31" s="4"/>
      <c r="M31" s="4"/>
      <c r="N31" s="4"/>
      <c r="O31" s="4"/>
      <c r="P31" s="4"/>
    </row>
    <row r="32" spans="2:16" x14ac:dyDescent="0.55000000000000004">
      <c r="B32" s="7"/>
      <c r="C32" s="6" t="s">
        <v>33</v>
      </c>
      <c r="D32" s="18">
        <v>10.4</v>
      </c>
      <c r="E32" s="18">
        <v>87</v>
      </c>
      <c r="F32" s="18">
        <v>16.100000000000001</v>
      </c>
      <c r="G32" s="18">
        <v>17.7</v>
      </c>
      <c r="H32" s="18">
        <v>5.8</v>
      </c>
      <c r="I32" s="18">
        <v>25.4</v>
      </c>
      <c r="J32" s="4" t="s">
        <v>39</v>
      </c>
      <c r="K32" s="4"/>
      <c r="L32" s="4"/>
      <c r="M32" s="4"/>
      <c r="N32" s="4"/>
      <c r="O32" s="4"/>
      <c r="P32" s="4"/>
    </row>
    <row r="33" spans="2:16" x14ac:dyDescent="0.55000000000000004">
      <c r="K33" s="4"/>
      <c r="L33" s="4"/>
      <c r="M33" s="4"/>
      <c r="N33" s="4"/>
      <c r="O33" s="4"/>
      <c r="P33" s="4"/>
    </row>
    <row r="34" spans="2:16" x14ac:dyDescent="0.55000000000000004">
      <c r="J34" s="4"/>
      <c r="K34" s="4"/>
      <c r="L34" s="4"/>
      <c r="M34" s="4"/>
      <c r="N34" s="4"/>
      <c r="O34" s="4"/>
      <c r="P34" s="4"/>
    </row>
    <row r="35" spans="2:16" x14ac:dyDescent="0.55000000000000004">
      <c r="B35" s="6" t="s">
        <v>28</v>
      </c>
      <c r="C35" s="7"/>
      <c r="D35" s="7"/>
      <c r="E35" s="7"/>
      <c r="F35" s="7"/>
      <c r="G35" s="7"/>
      <c r="H35" s="7"/>
      <c r="I35" s="7"/>
      <c r="J35" s="4"/>
      <c r="K35" s="4"/>
      <c r="L35" s="4"/>
      <c r="M35" s="4"/>
      <c r="N35" s="4"/>
      <c r="O35" s="4"/>
      <c r="P35" s="4"/>
    </row>
    <row r="36" spans="2:16" ht="16.8" x14ac:dyDescent="0.75">
      <c r="B36" s="6" t="s">
        <v>32</v>
      </c>
      <c r="C36" s="7" t="s">
        <v>29</v>
      </c>
      <c r="D36" s="6">
        <v>682</v>
      </c>
      <c r="E36" s="6">
        <v>508</v>
      </c>
      <c r="F36" s="6">
        <v>103</v>
      </c>
      <c r="G36" s="6">
        <v>344</v>
      </c>
      <c r="H36" s="6">
        <v>175</v>
      </c>
      <c r="I36" s="6">
        <v>560</v>
      </c>
      <c r="J36" s="13" t="s">
        <v>8</v>
      </c>
      <c r="K36" s="4"/>
      <c r="L36" s="4"/>
      <c r="M36" s="4"/>
      <c r="N36" s="4"/>
      <c r="O36" s="4"/>
      <c r="P36" s="4"/>
    </row>
    <row r="37" spans="2:16" x14ac:dyDescent="0.55000000000000004">
      <c r="J37" s="4"/>
      <c r="K37" s="4"/>
      <c r="L37" s="4"/>
      <c r="M37" s="4"/>
      <c r="N37" s="4"/>
      <c r="O37" s="4"/>
      <c r="P37" s="4"/>
    </row>
    <row r="38" spans="2:16" ht="16.8" x14ac:dyDescent="0.75">
      <c r="B38" s="6" t="s">
        <v>30</v>
      </c>
      <c r="C38" s="7">
        <v>412</v>
      </c>
      <c r="D38" s="7" t="s">
        <v>29</v>
      </c>
      <c r="E38" s="7"/>
      <c r="J38" s="4" t="s">
        <v>9</v>
      </c>
      <c r="K38" s="4"/>
      <c r="L38" s="4"/>
      <c r="M38" s="4"/>
      <c r="N38" s="4"/>
      <c r="O38" s="4"/>
      <c r="P38" s="4"/>
    </row>
    <row r="39" spans="2:16" ht="16.8" x14ac:dyDescent="0.75">
      <c r="B39" s="6" t="s">
        <v>31</v>
      </c>
      <c r="C39" s="7">
        <v>254</v>
      </c>
      <c r="D39" s="7" t="s">
        <v>29</v>
      </c>
      <c r="E39" s="7"/>
    </row>
    <row r="40" spans="2:16" ht="16.8" x14ac:dyDescent="0.75">
      <c r="B40" s="6" t="s">
        <v>0</v>
      </c>
      <c r="C40" s="7">
        <v>245</v>
      </c>
      <c r="D40" s="7" t="s">
        <v>29</v>
      </c>
      <c r="E40" s="7"/>
    </row>
    <row r="41" spans="2:16" ht="16.8" x14ac:dyDescent="0.75">
      <c r="B41" s="6" t="s">
        <v>33</v>
      </c>
      <c r="C41" s="7">
        <v>509</v>
      </c>
      <c r="D41" s="7" t="s">
        <v>29</v>
      </c>
      <c r="E41" s="7"/>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260A7-D51E-4240-A2EB-07BD2705A399}">
  <dimension ref="A2:M67"/>
  <sheetViews>
    <sheetView zoomScaleNormal="100" workbookViewId="0">
      <selection activeCell="L53" sqref="L53"/>
    </sheetView>
  </sheetViews>
  <sheetFormatPr baseColWidth="10" defaultColWidth="11.5234375" defaultRowHeight="14.4" x14ac:dyDescent="0.55000000000000004"/>
  <cols>
    <col min="1" max="1" width="16.89453125" customWidth="1"/>
    <col min="9" max="9" width="13.5234375" bestFit="1" customWidth="1"/>
    <col min="10" max="10" width="20" bestFit="1" customWidth="1"/>
    <col min="11" max="11" width="9.3125" customWidth="1"/>
    <col min="12" max="12" width="20" bestFit="1" customWidth="1"/>
  </cols>
  <sheetData>
    <row r="2" spans="1:13" x14ac:dyDescent="0.55000000000000004">
      <c r="A2" s="8" t="s">
        <v>57</v>
      </c>
      <c r="B2" s="9" t="s">
        <v>83</v>
      </c>
      <c r="C2" s="10"/>
      <c r="D2" s="10"/>
      <c r="E2" s="10"/>
      <c r="F2" s="10"/>
      <c r="G2" s="10"/>
      <c r="H2" s="10"/>
      <c r="I2" s="10"/>
      <c r="J2" s="10"/>
      <c r="K2" s="10"/>
      <c r="L2" s="10"/>
      <c r="M2" s="10"/>
    </row>
    <row r="3" spans="1:13" x14ac:dyDescent="0.55000000000000004">
      <c r="B3" t="s">
        <v>58</v>
      </c>
    </row>
    <row r="4" spans="1:13" x14ac:dyDescent="0.55000000000000004">
      <c r="I4" s="3" t="s">
        <v>59</v>
      </c>
      <c r="J4" s="3" t="s">
        <v>63</v>
      </c>
      <c r="K4" s="3" t="s">
        <v>60</v>
      </c>
      <c r="L4" s="3" t="s">
        <v>61</v>
      </c>
    </row>
    <row r="5" spans="1:13" x14ac:dyDescent="0.55000000000000004">
      <c r="I5" s="16" t="s">
        <v>66</v>
      </c>
      <c r="J5" t="s">
        <v>65</v>
      </c>
      <c r="K5" t="s">
        <v>95</v>
      </c>
      <c r="L5" t="s">
        <v>75</v>
      </c>
    </row>
    <row r="6" spans="1:13" x14ac:dyDescent="0.55000000000000004">
      <c r="I6" s="3" t="s">
        <v>62</v>
      </c>
      <c r="J6" t="s">
        <v>64</v>
      </c>
      <c r="K6" t="s">
        <v>100</v>
      </c>
    </row>
    <row r="7" spans="1:13" ht="16.8" x14ac:dyDescent="0.75">
      <c r="I7" s="15" t="s">
        <v>67</v>
      </c>
      <c r="J7" t="s">
        <v>68</v>
      </c>
      <c r="K7" t="s">
        <v>110</v>
      </c>
    </row>
    <row r="8" spans="1:13" ht="16.8" x14ac:dyDescent="0.75">
      <c r="I8" s="15" t="s">
        <v>69</v>
      </c>
      <c r="J8" t="s">
        <v>70</v>
      </c>
      <c r="K8" t="s">
        <v>110</v>
      </c>
    </row>
    <row r="10" spans="1:13" x14ac:dyDescent="0.55000000000000004">
      <c r="I10" s="4" t="s">
        <v>71</v>
      </c>
    </row>
    <row r="11" spans="1:13" x14ac:dyDescent="0.55000000000000004">
      <c r="I11" t="s">
        <v>72</v>
      </c>
      <c r="J11" t="s">
        <v>73</v>
      </c>
      <c r="K11" t="s">
        <v>74</v>
      </c>
    </row>
    <row r="12" spans="1:13" x14ac:dyDescent="0.55000000000000004">
      <c r="I12" t="s">
        <v>76</v>
      </c>
      <c r="J12" t="s">
        <v>77</v>
      </c>
      <c r="K12" t="s">
        <v>100</v>
      </c>
    </row>
    <row r="13" spans="1:13" x14ac:dyDescent="0.55000000000000004">
      <c r="I13" t="s">
        <v>78</v>
      </c>
      <c r="J13" t="s">
        <v>79</v>
      </c>
      <c r="K13" t="s">
        <v>100</v>
      </c>
    </row>
    <row r="14" spans="1:13" x14ac:dyDescent="0.55000000000000004">
      <c r="I14" t="s">
        <v>80</v>
      </c>
      <c r="J14" t="s">
        <v>81</v>
      </c>
      <c r="K14" t="s">
        <v>100</v>
      </c>
      <c r="L14" s="4" t="s">
        <v>148</v>
      </c>
    </row>
    <row r="17" spans="1:13" x14ac:dyDescent="0.55000000000000004">
      <c r="A17" s="8" t="s">
        <v>82</v>
      </c>
      <c r="B17" s="9" t="s">
        <v>84</v>
      </c>
      <c r="C17" s="10"/>
      <c r="D17" s="10"/>
      <c r="E17" s="10"/>
      <c r="F17" s="10"/>
      <c r="G17" s="10"/>
      <c r="H17" s="10"/>
      <c r="I17" s="10"/>
      <c r="J17" s="10"/>
      <c r="K17" s="10"/>
      <c r="L17" s="10"/>
      <c r="M17" s="10"/>
    </row>
    <row r="18" spans="1:13" x14ac:dyDescent="0.55000000000000004">
      <c r="A18" s="3" t="s">
        <v>86</v>
      </c>
      <c r="B18" s="3" t="s">
        <v>87</v>
      </c>
      <c r="C18" s="3"/>
      <c r="D18" s="3" t="s">
        <v>60</v>
      </c>
      <c r="E18" s="3" t="s">
        <v>85</v>
      </c>
      <c r="K18" s="3" t="s">
        <v>97</v>
      </c>
    </row>
    <row r="19" spans="1:13" x14ac:dyDescent="0.55000000000000004">
      <c r="E19" s="5" t="s">
        <v>13</v>
      </c>
      <c r="F19" s="5" t="s">
        <v>14</v>
      </c>
      <c r="G19" s="5" t="s">
        <v>15</v>
      </c>
      <c r="H19" s="5" t="s">
        <v>16</v>
      </c>
      <c r="I19" s="5" t="s">
        <v>17</v>
      </c>
      <c r="J19" s="5" t="s">
        <v>18</v>
      </c>
    </row>
    <row r="20" spans="1:13" x14ac:dyDescent="0.55000000000000004">
      <c r="A20" t="s">
        <v>88</v>
      </c>
      <c r="C20" t="s">
        <v>92</v>
      </c>
      <c r="D20" t="s">
        <v>90</v>
      </c>
      <c r="E20">
        <v>1</v>
      </c>
      <c r="F20">
        <v>1</v>
      </c>
      <c r="G20">
        <v>1</v>
      </c>
      <c r="H20">
        <v>1</v>
      </c>
      <c r="I20">
        <v>1</v>
      </c>
      <c r="J20">
        <v>1</v>
      </c>
    </row>
    <row r="21" spans="1:13" x14ac:dyDescent="0.55000000000000004">
      <c r="A21" t="s">
        <v>89</v>
      </c>
      <c r="C21" t="s">
        <v>92</v>
      </c>
      <c r="D21" t="s">
        <v>91</v>
      </c>
      <c r="E21">
        <v>11</v>
      </c>
      <c r="F21">
        <v>15</v>
      </c>
      <c r="G21">
        <v>26</v>
      </c>
      <c r="H21">
        <v>49</v>
      </c>
      <c r="I21">
        <v>60</v>
      </c>
      <c r="J21">
        <v>40</v>
      </c>
    </row>
    <row r="22" spans="1:13" x14ac:dyDescent="0.55000000000000004">
      <c r="A22" t="s">
        <v>99</v>
      </c>
      <c r="C22" t="s">
        <v>92</v>
      </c>
      <c r="D22" t="s">
        <v>93</v>
      </c>
      <c r="E22">
        <v>86</v>
      </c>
      <c r="F22">
        <v>89</v>
      </c>
      <c r="G22">
        <v>65</v>
      </c>
      <c r="H22">
        <v>146</v>
      </c>
      <c r="I22">
        <v>145</v>
      </c>
      <c r="J22">
        <v>72</v>
      </c>
    </row>
    <row r="23" spans="1:13" x14ac:dyDescent="0.55000000000000004">
      <c r="A23" t="s">
        <v>66</v>
      </c>
      <c r="C23" t="s">
        <v>94</v>
      </c>
      <c r="D23" t="s">
        <v>95</v>
      </c>
      <c r="E23" s="5">
        <f>E20*E21</f>
        <v>11</v>
      </c>
      <c r="F23" s="5">
        <f t="shared" ref="F23:J23" si="0">F20*F21</f>
        <v>15</v>
      </c>
      <c r="G23" s="5">
        <f t="shared" si="0"/>
        <v>26</v>
      </c>
      <c r="H23" s="5">
        <f t="shared" si="0"/>
        <v>49</v>
      </c>
      <c r="I23" s="5">
        <f t="shared" si="0"/>
        <v>60</v>
      </c>
      <c r="J23" s="5">
        <f t="shared" si="0"/>
        <v>40</v>
      </c>
      <c r="K23" s="4" t="s">
        <v>96</v>
      </c>
    </row>
    <row r="24" spans="1:13" x14ac:dyDescent="0.55000000000000004">
      <c r="A24" t="s">
        <v>62</v>
      </c>
      <c r="C24" t="s">
        <v>94</v>
      </c>
      <c r="D24" t="s">
        <v>100</v>
      </c>
      <c r="E24" s="5">
        <f>E23*E22</f>
        <v>946</v>
      </c>
      <c r="F24" s="5">
        <f t="shared" ref="F24:J24" si="1">F23*F22</f>
        <v>1335</v>
      </c>
      <c r="G24" s="5">
        <f t="shared" si="1"/>
        <v>1690</v>
      </c>
      <c r="H24" s="5">
        <f t="shared" si="1"/>
        <v>7154</v>
      </c>
      <c r="I24" s="5">
        <f t="shared" si="1"/>
        <v>8700</v>
      </c>
      <c r="J24" s="5">
        <f t="shared" si="1"/>
        <v>2880</v>
      </c>
      <c r="K24" s="4" t="s">
        <v>98</v>
      </c>
    </row>
    <row r="26" spans="1:13" x14ac:dyDescent="0.55000000000000004">
      <c r="A26" t="s">
        <v>101</v>
      </c>
      <c r="C26" t="s">
        <v>92</v>
      </c>
      <c r="D26" t="s">
        <v>30</v>
      </c>
      <c r="E26">
        <v>0</v>
      </c>
      <c r="F26">
        <v>0</v>
      </c>
      <c r="G26">
        <v>0</v>
      </c>
      <c r="H26">
        <v>0.8</v>
      </c>
      <c r="I26">
        <v>0</v>
      </c>
      <c r="J26">
        <v>18.8</v>
      </c>
    </row>
    <row r="27" spans="1:13" x14ac:dyDescent="0.55000000000000004">
      <c r="A27" t="s">
        <v>52</v>
      </c>
      <c r="C27" t="s">
        <v>102</v>
      </c>
      <c r="D27" t="s">
        <v>31</v>
      </c>
      <c r="E27">
        <v>42.3</v>
      </c>
      <c r="F27">
        <v>7.1</v>
      </c>
      <c r="G27">
        <v>27.1</v>
      </c>
      <c r="H27">
        <v>19.5</v>
      </c>
      <c r="I27">
        <v>3.9</v>
      </c>
      <c r="J27">
        <v>8.6999999999999993</v>
      </c>
    </row>
    <row r="28" spans="1:13" x14ac:dyDescent="0.55000000000000004">
      <c r="D28" t="s">
        <v>0</v>
      </c>
      <c r="E28">
        <v>0.6</v>
      </c>
      <c r="F28">
        <v>0</v>
      </c>
      <c r="G28">
        <v>1.9</v>
      </c>
      <c r="H28">
        <v>40.700000000000003</v>
      </c>
      <c r="I28">
        <v>41.9</v>
      </c>
      <c r="J28">
        <v>11.9</v>
      </c>
    </row>
    <row r="29" spans="1:13" x14ac:dyDescent="0.55000000000000004">
      <c r="D29" t="s">
        <v>32</v>
      </c>
      <c r="E29">
        <v>46.7</v>
      </c>
      <c r="F29">
        <v>5.9</v>
      </c>
      <c r="G29">
        <v>54.9</v>
      </c>
      <c r="H29">
        <v>21.3</v>
      </c>
      <c r="I29">
        <v>48.4</v>
      </c>
      <c r="J29">
        <v>35.200000000000003</v>
      </c>
    </row>
    <row r="30" spans="1:13" x14ac:dyDescent="0.55000000000000004">
      <c r="D30" t="s">
        <v>33</v>
      </c>
      <c r="E30">
        <v>10.4</v>
      </c>
      <c r="F30">
        <v>87</v>
      </c>
      <c r="G30">
        <v>16.100000000000001</v>
      </c>
      <c r="H30">
        <v>17.7</v>
      </c>
      <c r="I30">
        <v>5.8</v>
      </c>
      <c r="J30">
        <v>25.4</v>
      </c>
    </row>
    <row r="32" spans="1:13" x14ac:dyDescent="0.55000000000000004">
      <c r="A32" t="s">
        <v>103</v>
      </c>
      <c r="B32" t="s">
        <v>104</v>
      </c>
      <c r="D32" s="5" t="s">
        <v>30</v>
      </c>
      <c r="E32" s="5">
        <f>ROUND(E$24*E26/100,0)</f>
        <v>0</v>
      </c>
      <c r="F32" s="5">
        <f t="shared" ref="F32:J32" si="2">ROUND(F$24*F26/100,0)</f>
        <v>0</v>
      </c>
      <c r="G32" s="5">
        <f t="shared" si="2"/>
        <v>0</v>
      </c>
      <c r="H32" s="5">
        <f t="shared" si="2"/>
        <v>57</v>
      </c>
      <c r="I32" s="5">
        <f t="shared" si="2"/>
        <v>0</v>
      </c>
      <c r="J32" s="5">
        <f t="shared" si="2"/>
        <v>541</v>
      </c>
      <c r="K32" s="4" t="s">
        <v>105</v>
      </c>
    </row>
    <row r="33" spans="1:12" x14ac:dyDescent="0.55000000000000004">
      <c r="C33" t="s">
        <v>100</v>
      </c>
      <c r="D33" s="5" t="s">
        <v>31</v>
      </c>
      <c r="E33" s="5">
        <f t="shared" ref="E33:J36" si="3">ROUND(E$24*E27/100,0)</f>
        <v>400</v>
      </c>
      <c r="F33" s="5">
        <f t="shared" si="3"/>
        <v>95</v>
      </c>
      <c r="G33" s="5">
        <f t="shared" si="3"/>
        <v>458</v>
      </c>
      <c r="H33" s="5">
        <f t="shared" si="3"/>
        <v>1395</v>
      </c>
      <c r="I33" s="5">
        <f t="shared" si="3"/>
        <v>339</v>
      </c>
      <c r="J33" s="5">
        <f t="shared" si="3"/>
        <v>251</v>
      </c>
    </row>
    <row r="34" spans="1:12" x14ac:dyDescent="0.55000000000000004">
      <c r="D34" s="5" t="s">
        <v>0</v>
      </c>
      <c r="E34" s="5">
        <f t="shared" si="3"/>
        <v>6</v>
      </c>
      <c r="F34" s="5">
        <f t="shared" si="3"/>
        <v>0</v>
      </c>
      <c r="G34" s="5">
        <f t="shared" si="3"/>
        <v>32</v>
      </c>
      <c r="H34" s="5">
        <f t="shared" si="3"/>
        <v>2912</v>
      </c>
      <c r="I34" s="5">
        <f t="shared" si="3"/>
        <v>3645</v>
      </c>
      <c r="J34" s="5">
        <f t="shared" si="3"/>
        <v>343</v>
      </c>
    </row>
    <row r="35" spans="1:12" x14ac:dyDescent="0.55000000000000004">
      <c r="D35" s="5" t="s">
        <v>32</v>
      </c>
      <c r="E35" s="5">
        <f t="shared" si="3"/>
        <v>442</v>
      </c>
      <c r="F35" s="5">
        <f t="shared" si="3"/>
        <v>79</v>
      </c>
      <c r="G35" s="5">
        <f t="shared" si="3"/>
        <v>928</v>
      </c>
      <c r="H35" s="5">
        <f t="shared" si="3"/>
        <v>1524</v>
      </c>
      <c r="I35" s="5">
        <f t="shared" si="3"/>
        <v>4211</v>
      </c>
      <c r="J35" s="5">
        <f t="shared" si="3"/>
        <v>1014</v>
      </c>
    </row>
    <row r="36" spans="1:12" x14ac:dyDescent="0.55000000000000004">
      <c r="D36" s="5" t="s">
        <v>33</v>
      </c>
      <c r="E36" s="5">
        <f t="shared" si="3"/>
        <v>98</v>
      </c>
      <c r="F36" s="5">
        <f t="shared" si="3"/>
        <v>1161</v>
      </c>
      <c r="G36" s="5">
        <f t="shared" si="3"/>
        <v>272</v>
      </c>
      <c r="H36" s="5">
        <f t="shared" si="3"/>
        <v>1266</v>
      </c>
      <c r="I36" s="5">
        <f t="shared" si="3"/>
        <v>505</v>
      </c>
      <c r="J36" s="5">
        <f t="shared" si="3"/>
        <v>732</v>
      </c>
    </row>
    <row r="38" spans="1:12" x14ac:dyDescent="0.55000000000000004">
      <c r="A38" t="s">
        <v>107</v>
      </c>
      <c r="B38" t="s">
        <v>92</v>
      </c>
      <c r="C38" s="11" t="s">
        <v>30</v>
      </c>
      <c r="D38" s="11" t="s">
        <v>106</v>
      </c>
      <c r="E38" s="11">
        <v>412</v>
      </c>
      <c r="F38" s="11">
        <v>412</v>
      </c>
      <c r="G38" s="11">
        <v>412</v>
      </c>
      <c r="H38" s="11">
        <v>412</v>
      </c>
      <c r="I38" s="11">
        <v>412</v>
      </c>
      <c r="J38" s="11">
        <v>412</v>
      </c>
    </row>
    <row r="39" spans="1:12" x14ac:dyDescent="0.55000000000000004">
      <c r="A39" t="s">
        <v>108</v>
      </c>
      <c r="C39" s="11" t="s">
        <v>31</v>
      </c>
      <c r="D39" s="11" t="s">
        <v>106</v>
      </c>
      <c r="E39" s="11">
        <v>254</v>
      </c>
      <c r="F39" s="11">
        <v>254</v>
      </c>
      <c r="G39" s="11">
        <v>254</v>
      </c>
      <c r="H39" s="11">
        <v>254</v>
      </c>
      <c r="I39" s="11">
        <v>254</v>
      </c>
      <c r="J39" s="11">
        <v>254</v>
      </c>
    </row>
    <row r="40" spans="1:12" x14ac:dyDescent="0.55000000000000004">
      <c r="C40" s="11" t="s">
        <v>0</v>
      </c>
      <c r="D40" s="11" t="s">
        <v>106</v>
      </c>
      <c r="E40" s="11">
        <v>245</v>
      </c>
      <c r="F40" s="11">
        <v>245</v>
      </c>
      <c r="G40" s="11">
        <v>245</v>
      </c>
      <c r="H40" s="11">
        <v>245</v>
      </c>
      <c r="I40" s="11">
        <v>245</v>
      </c>
      <c r="J40" s="11">
        <v>245</v>
      </c>
    </row>
    <row r="41" spans="1:12" x14ac:dyDescent="0.55000000000000004">
      <c r="C41" s="11" t="s">
        <v>32</v>
      </c>
      <c r="D41" s="11" t="s">
        <v>106</v>
      </c>
      <c r="E41" s="11">
        <v>682</v>
      </c>
      <c r="F41" s="11">
        <v>508</v>
      </c>
      <c r="G41" s="11">
        <v>103</v>
      </c>
      <c r="H41" s="11">
        <v>344</v>
      </c>
      <c r="I41" s="11">
        <v>175</v>
      </c>
      <c r="J41" s="11">
        <v>560</v>
      </c>
      <c r="L41" s="11"/>
    </row>
    <row r="42" spans="1:12" x14ac:dyDescent="0.55000000000000004">
      <c r="C42" s="11" t="s">
        <v>33</v>
      </c>
      <c r="D42" s="11" t="s">
        <v>106</v>
      </c>
      <c r="E42" s="11">
        <v>509</v>
      </c>
      <c r="F42" s="11">
        <v>509</v>
      </c>
      <c r="G42" s="11">
        <v>509</v>
      </c>
      <c r="H42" s="11">
        <v>509</v>
      </c>
      <c r="I42" s="11">
        <v>509</v>
      </c>
      <c r="J42" s="11">
        <v>509</v>
      </c>
    </row>
    <row r="44" spans="1:12" ht="16.8" x14ac:dyDescent="0.75">
      <c r="A44" t="s">
        <v>67</v>
      </c>
      <c r="D44" s="5" t="s">
        <v>111</v>
      </c>
      <c r="E44" s="5">
        <f>ROUND((E32*E38+E33*E39+E34*E40+E36*E42)/1000000,2)</f>
        <v>0.15</v>
      </c>
      <c r="F44" s="5">
        <f t="shared" ref="F44:J44" si="4">ROUND((F32*F38+F33*F39+F34*F40+F36*F42)/1000000,2)</f>
        <v>0.62</v>
      </c>
      <c r="G44" s="5">
        <f t="shared" si="4"/>
        <v>0.26</v>
      </c>
      <c r="H44" s="5">
        <f t="shared" si="4"/>
        <v>1.74</v>
      </c>
      <c r="I44" s="5">
        <f t="shared" si="4"/>
        <v>1.24</v>
      </c>
      <c r="J44" s="5">
        <f t="shared" si="4"/>
        <v>0.74</v>
      </c>
      <c r="K44" s="4" t="s">
        <v>149</v>
      </c>
    </row>
    <row r="45" spans="1:12" ht="16.8" x14ac:dyDescent="0.75">
      <c r="A45" t="s">
        <v>69</v>
      </c>
      <c r="D45" s="5" t="s">
        <v>111</v>
      </c>
      <c r="E45" s="5">
        <f>ROUND(E35*E41/1000000,2)</f>
        <v>0.3</v>
      </c>
      <c r="F45" s="5">
        <f t="shared" ref="F45:J45" si="5">ROUND(F35*F41/1000000,2)</f>
        <v>0.04</v>
      </c>
      <c r="G45" s="5">
        <f t="shared" si="5"/>
        <v>0.1</v>
      </c>
      <c r="H45" s="5">
        <f t="shared" si="5"/>
        <v>0.52</v>
      </c>
      <c r="I45" s="5">
        <f t="shared" si="5"/>
        <v>0.74</v>
      </c>
      <c r="J45" s="5">
        <f t="shared" si="5"/>
        <v>0.56999999999999995</v>
      </c>
      <c r="K45" s="4" t="s">
        <v>150</v>
      </c>
    </row>
    <row r="46" spans="1:12" ht="16.8" x14ac:dyDescent="0.75">
      <c r="A46" t="s">
        <v>109</v>
      </c>
      <c r="D46" s="5" t="s">
        <v>111</v>
      </c>
      <c r="E46" s="5">
        <f>E44+E45</f>
        <v>0.44999999999999996</v>
      </c>
      <c r="F46" s="5">
        <f t="shared" ref="F46:J46" si="6">F44+F45</f>
        <v>0.66</v>
      </c>
      <c r="G46" s="5">
        <f t="shared" si="6"/>
        <v>0.36</v>
      </c>
      <c r="H46" s="5">
        <f t="shared" si="6"/>
        <v>2.2599999999999998</v>
      </c>
      <c r="I46" s="5">
        <f t="shared" si="6"/>
        <v>1.98</v>
      </c>
      <c r="J46" s="5">
        <f t="shared" si="6"/>
        <v>1.31</v>
      </c>
      <c r="K46" s="4" t="s">
        <v>151</v>
      </c>
    </row>
    <row r="47" spans="1:12" ht="16.8" x14ac:dyDescent="0.75">
      <c r="A47" t="s">
        <v>114</v>
      </c>
      <c r="D47" s="5" t="s">
        <v>115</v>
      </c>
      <c r="E47" s="5">
        <f>E46</f>
        <v>0.44999999999999996</v>
      </c>
      <c r="F47" s="5">
        <f t="shared" ref="F47:J47" si="7">F46</f>
        <v>0.66</v>
      </c>
      <c r="G47" s="5">
        <f t="shared" si="7"/>
        <v>0.36</v>
      </c>
      <c r="H47" s="5">
        <f t="shared" si="7"/>
        <v>2.2599999999999998</v>
      </c>
      <c r="I47" s="5">
        <f t="shared" si="7"/>
        <v>1.98</v>
      </c>
      <c r="J47" s="5">
        <f t="shared" si="7"/>
        <v>1.31</v>
      </c>
      <c r="K47" s="4" t="s">
        <v>152</v>
      </c>
    </row>
    <row r="48" spans="1:12" x14ac:dyDescent="0.55000000000000004">
      <c r="D48" s="17" t="s">
        <v>174</v>
      </c>
    </row>
    <row r="49" spans="1:13" x14ac:dyDescent="0.55000000000000004">
      <c r="A49" s="8" t="s">
        <v>112</v>
      </c>
      <c r="B49" s="9" t="s">
        <v>113</v>
      </c>
      <c r="C49" s="10"/>
      <c r="D49" s="10"/>
      <c r="E49" s="10"/>
      <c r="F49" s="10"/>
      <c r="G49" s="10"/>
      <c r="H49" s="10"/>
      <c r="I49" s="10"/>
      <c r="J49" s="10"/>
      <c r="K49" s="10"/>
      <c r="L49" s="10"/>
      <c r="M49" s="10"/>
    </row>
    <row r="50" spans="1:13" x14ac:dyDescent="0.55000000000000004">
      <c r="B50" s="3" t="s">
        <v>122</v>
      </c>
      <c r="E50" t="s">
        <v>116</v>
      </c>
      <c r="F50" t="s">
        <v>116</v>
      </c>
      <c r="G50" t="s">
        <v>117</v>
      </c>
      <c r="H50" t="s">
        <v>118</v>
      </c>
      <c r="I50" t="s">
        <v>119</v>
      </c>
      <c r="J50" t="s">
        <v>118</v>
      </c>
    </row>
    <row r="51" spans="1:13" x14ac:dyDescent="0.55000000000000004">
      <c r="B51" s="3" t="s">
        <v>123</v>
      </c>
      <c r="E51" t="s">
        <v>131</v>
      </c>
      <c r="F51" t="s">
        <v>131</v>
      </c>
      <c r="G51" t="s">
        <v>120</v>
      </c>
      <c r="H51" t="s">
        <v>144</v>
      </c>
      <c r="I51" t="s">
        <v>121</v>
      </c>
      <c r="J51" t="s">
        <v>131</v>
      </c>
    </row>
    <row r="52" spans="1:13" x14ac:dyDescent="0.55000000000000004">
      <c r="B52" s="3" t="s">
        <v>124</v>
      </c>
      <c r="E52" t="s">
        <v>125</v>
      </c>
      <c r="F52" t="s">
        <v>126</v>
      </c>
      <c r="G52" t="s">
        <v>127</v>
      </c>
      <c r="H52" t="s">
        <v>128</v>
      </c>
      <c r="I52" t="s">
        <v>129</v>
      </c>
      <c r="J52" t="s">
        <v>130</v>
      </c>
    </row>
    <row r="55" spans="1:13" x14ac:dyDescent="0.55000000000000004">
      <c r="A55" t="s">
        <v>87</v>
      </c>
      <c r="E55" t="s">
        <v>145</v>
      </c>
      <c r="F55" t="s">
        <v>135</v>
      </c>
      <c r="G55" t="s">
        <v>153</v>
      </c>
      <c r="H55" t="s">
        <v>155</v>
      </c>
      <c r="I55" t="s">
        <v>137</v>
      </c>
      <c r="J55" t="s">
        <v>156</v>
      </c>
    </row>
    <row r="56" spans="1:13" x14ac:dyDescent="0.55000000000000004">
      <c r="A56" t="s">
        <v>132</v>
      </c>
      <c r="E56" s="4" t="s">
        <v>146</v>
      </c>
      <c r="F56" s="4" t="s">
        <v>136</v>
      </c>
      <c r="G56" s="4" t="s">
        <v>154</v>
      </c>
      <c r="H56" s="4"/>
      <c r="I56" s="4" t="s">
        <v>134</v>
      </c>
      <c r="J56" s="4"/>
    </row>
    <row r="57" spans="1:13" x14ac:dyDescent="0.55000000000000004">
      <c r="A57" s="3" t="s">
        <v>133</v>
      </c>
      <c r="B57" s="3"/>
      <c r="C57" s="3"/>
      <c r="D57" s="3"/>
      <c r="E57" s="14" t="s">
        <v>3</v>
      </c>
      <c r="F57" s="14" t="s">
        <v>25</v>
      </c>
      <c r="G57" s="14" t="s">
        <v>4</v>
      </c>
      <c r="H57" s="14" t="s">
        <v>5</v>
      </c>
      <c r="I57" s="14" t="s">
        <v>6</v>
      </c>
      <c r="J57" s="14" t="s">
        <v>7</v>
      </c>
    </row>
    <row r="60" spans="1:13" x14ac:dyDescent="0.55000000000000004">
      <c r="A60" s="8" t="s">
        <v>138</v>
      </c>
      <c r="B60" s="9" t="s">
        <v>139</v>
      </c>
      <c r="C60" s="10"/>
      <c r="D60" s="10"/>
      <c r="E60" s="10"/>
      <c r="F60" s="10"/>
      <c r="G60" s="10"/>
      <c r="H60" s="10"/>
      <c r="I60" s="10"/>
      <c r="J60" s="10"/>
      <c r="K60" s="10"/>
      <c r="L60" s="10"/>
      <c r="M60" s="10"/>
    </row>
    <row r="61" spans="1:13" x14ac:dyDescent="0.55000000000000004">
      <c r="E61" s="5" t="s">
        <v>3</v>
      </c>
      <c r="F61" s="5" t="s">
        <v>25</v>
      </c>
      <c r="G61" s="5" t="s">
        <v>4</v>
      </c>
      <c r="H61" s="5" t="s">
        <v>5</v>
      </c>
      <c r="I61" s="5" t="s">
        <v>6</v>
      </c>
      <c r="J61" s="5" t="s">
        <v>7</v>
      </c>
    </row>
    <row r="62" spans="1:13" x14ac:dyDescent="0.55000000000000004">
      <c r="A62" t="s">
        <v>140</v>
      </c>
      <c r="E62" t="s">
        <v>159</v>
      </c>
      <c r="F62" t="s">
        <v>159</v>
      </c>
      <c r="G62" t="s">
        <v>164</v>
      </c>
      <c r="H62" t="s">
        <v>166</v>
      </c>
      <c r="I62" t="s">
        <v>166</v>
      </c>
      <c r="J62" t="s">
        <v>170</v>
      </c>
    </row>
    <row r="63" spans="1:13" x14ac:dyDescent="0.55000000000000004">
      <c r="A63" t="s">
        <v>141</v>
      </c>
      <c r="E63" t="s">
        <v>158</v>
      </c>
      <c r="F63" t="s">
        <v>158</v>
      </c>
      <c r="G63" t="s">
        <v>165</v>
      </c>
      <c r="H63" t="s">
        <v>167</v>
      </c>
      <c r="I63" t="s">
        <v>167</v>
      </c>
      <c r="J63" t="s">
        <v>173</v>
      </c>
    </row>
    <row r="64" spans="1:13" x14ac:dyDescent="0.55000000000000004">
      <c r="A64" t="s">
        <v>142</v>
      </c>
      <c r="E64" t="s">
        <v>160</v>
      </c>
      <c r="F64" t="s">
        <v>162</v>
      </c>
      <c r="G64" t="s">
        <v>160</v>
      </c>
      <c r="H64" t="s">
        <v>169</v>
      </c>
      <c r="I64" t="s">
        <v>169</v>
      </c>
      <c r="J64" t="s">
        <v>171</v>
      </c>
    </row>
    <row r="65" spans="1:10" x14ac:dyDescent="0.55000000000000004">
      <c r="A65" t="s">
        <v>141</v>
      </c>
      <c r="E65" t="s">
        <v>161</v>
      </c>
      <c r="F65" t="s">
        <v>163</v>
      </c>
      <c r="G65" t="s">
        <v>161</v>
      </c>
      <c r="H65" t="s">
        <v>168</v>
      </c>
      <c r="I65" t="s">
        <v>168</v>
      </c>
      <c r="J65" t="s">
        <v>172</v>
      </c>
    </row>
    <row r="67" spans="1:10" x14ac:dyDescent="0.55000000000000004">
      <c r="A67" s="4" t="s">
        <v>143</v>
      </c>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Cover</vt:lpstr>
      <vt:lpstr>Data</vt:lpstr>
      <vt:lpstr>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Voglstaetter</dc:creator>
  <cp:lastModifiedBy>Stefan Pauliuk</cp:lastModifiedBy>
  <dcterms:created xsi:type="dcterms:W3CDTF">2016-03-20T20:17:54Z</dcterms:created>
  <dcterms:modified xsi:type="dcterms:W3CDTF">2026-02-20T06:21:10Z</dcterms:modified>
</cp:coreProperties>
</file>